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46" windowWidth="15480" windowHeight="11520" activeTab="1"/>
  </bookViews>
  <sheets>
    <sheet name="przedmiar" sheetId="1" r:id="rId1"/>
    <sheet name="kosztorys ofertowy" sheetId="2" r:id="rId2"/>
  </sheets>
  <definedNames/>
  <calcPr fullCalcOnLoad="1"/>
</workbook>
</file>

<file path=xl/sharedStrings.xml><?xml version="1.0" encoding="utf-8"?>
<sst xmlns="http://schemas.openxmlformats.org/spreadsheetml/2006/main" count="235" uniqueCount="76">
  <si>
    <t>PRZEDMIAR ROBÓT</t>
  </si>
  <si>
    <t>L.p.</t>
  </si>
  <si>
    <t>Podstawa</t>
  </si>
  <si>
    <t>Opis i wyliczenia</t>
  </si>
  <si>
    <t>J.m.</t>
  </si>
  <si>
    <t>Razem</t>
  </si>
  <si>
    <r>
      <t xml:space="preserve">SST
</t>
    </r>
    <r>
      <rPr>
        <sz val="10"/>
        <rFont val="Times New Roman"/>
        <family val="1"/>
      </rPr>
      <t>CPV</t>
    </r>
  </si>
  <si>
    <r>
      <t xml:space="preserve">01.00.00.00
</t>
    </r>
    <r>
      <rPr>
        <sz val="10"/>
        <rFont val="Times New Roman"/>
        <family val="1"/>
      </rPr>
      <t>45111000-8</t>
    </r>
  </si>
  <si>
    <r>
      <t xml:space="preserve">ROBOTY PRZYGOTOWAWCZE
</t>
    </r>
    <r>
      <rPr>
        <sz val="10"/>
        <rFont val="Times New Roman"/>
        <family val="1"/>
      </rPr>
      <t>Roboty w zakresie burzenia, roboty ziemne</t>
    </r>
  </si>
  <si>
    <r>
      <t>m</t>
    </r>
    <r>
      <rPr>
        <b/>
        <vertAlign val="superscript"/>
        <sz val="10"/>
        <rFont val="Times New Roman"/>
        <family val="1"/>
      </rPr>
      <t>2</t>
    </r>
  </si>
  <si>
    <t>m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</si>
  <si>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</si>
  <si>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 xml:space="preserve">02.00.00.00
</t>
    </r>
    <r>
      <rPr>
        <sz val="10"/>
        <rFont val="Times New Roman"/>
        <family val="1"/>
      </rPr>
      <t>45112000-5</t>
    </r>
  </si>
  <si>
    <r>
      <t xml:space="preserve">ROBOTY ZIEMNE
</t>
    </r>
    <r>
      <rPr>
        <sz val="10"/>
        <rFont val="Times New Roman"/>
        <family val="1"/>
      </rPr>
      <t>Roboty w zakresie usuwania gleby</t>
    </r>
  </si>
  <si>
    <r>
      <t xml:space="preserve">04.00.00.00
</t>
    </r>
    <r>
      <rPr>
        <sz val="10"/>
        <rFont val="Times New Roman"/>
        <family val="1"/>
      </rPr>
      <t>45233000-9</t>
    </r>
  </si>
  <si>
    <r>
      <t xml:space="preserve">PODBUDOWY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</si>
  <si>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05.00.00.00
</t>
    </r>
    <r>
      <rPr>
        <sz val="10"/>
        <rFont val="Times New Roman"/>
        <family val="1"/>
      </rPr>
      <t>45233000-9</t>
    </r>
  </si>
  <si>
    <r>
      <t xml:space="preserve">NAWIERZCHNIE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</si>
  <si>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06.00.00.00
</t>
    </r>
    <r>
      <rPr>
        <sz val="10"/>
        <rFont val="Times New Roman"/>
        <family val="1"/>
      </rPr>
      <t>45233000-9</t>
    </r>
  </si>
  <si>
    <r>
      <t xml:space="preserve">ROBOTY WYKOŃCZENIOWE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</si>
  <si>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07.00.00.00
</t>
    </r>
    <r>
      <rPr>
        <sz val="10"/>
        <rFont val="Times New Roman"/>
        <family val="1"/>
      </rPr>
      <t>45233000-9</t>
    </r>
  </si>
  <si>
    <r>
      <t xml:space="preserve">OZNAKOWANIE DRÓG I URZĄDZENIA BEZPIECZEŃSTWA RUCHU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</si>
  <si>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08.00.00.00
</t>
    </r>
    <r>
      <rPr>
        <sz val="10"/>
        <rFont val="Times New Roman"/>
        <family val="1"/>
      </rPr>
      <t>45233000-9</t>
    </r>
  </si>
  <si>
    <r>
      <t xml:space="preserve">ELEMENTY ULIC
</t>
    </r>
    <r>
      <rPr>
        <sz val="10"/>
        <rFont val="Times New Roman"/>
        <family val="1"/>
      </rPr>
      <t>Roboty w zakresie konstruowania, fundamentowania oraz wykonywania nawierzchni autostrad, dróg</t>
    </r>
  </si>
  <si>
    <t>Cena jedn. [zł]</t>
  </si>
  <si>
    <t>Wartość [zł]</t>
  </si>
  <si>
    <t>Wartość robót NETTO</t>
  </si>
  <si>
    <t>Wartość robót BRUTTO</t>
  </si>
  <si>
    <t>KOSZTORYS OFERTOWY</t>
  </si>
  <si>
    <r>
      <t xml:space="preserve">Ustawienie krawężników betonowych o wymiarach 15x30cm na ławie betonowej                                                                      </t>
    </r>
    <r>
      <rPr>
        <sz val="10"/>
        <rFont val="Times New Roman"/>
        <family val="1"/>
      </rPr>
      <t>(Krawężniki betonowe o wymiarach 15x30cm, ułożone na podsypce cementowo piaskowej 1:4 gr.5cm po zagęszczeniu na ławie betonowej (beton B15)  V=0,13m3/m)</t>
    </r>
  </si>
  <si>
    <r>
      <t xml:space="preserve">Wykonanie frezowania nawierzchni asfaltowych na zimno:śr. gr. w-wy 5 cm                                                                          </t>
    </r>
    <r>
      <rPr>
        <sz val="10"/>
        <rFont val="Times New Roman"/>
        <family val="1"/>
      </rPr>
      <t>(Frezowanie istniejącej nawierzchni  na głębokość           śr. 5cm w celu powiazania wysokościowego istniejących i projektowanych nawierzchni bitumicznych. Wywóz i utylizacja materiałów z rozbiórki w gestii Wykonawcy.)</t>
    </r>
  </si>
  <si>
    <t>Mg</t>
  </si>
  <si>
    <r>
      <t xml:space="preserve">Wykonanie nawierzchni z kostki brukowej betonowej gr. 8 cm - kostka kolorowa </t>
    </r>
    <r>
      <rPr>
        <sz val="10"/>
        <rFont val="Times New Roman"/>
        <family val="1"/>
      </rPr>
      <t>(Wykonanie warstwy ścieralnej z kostki brukowej betonowej o gr 8 cm na podypce cementowo - piaskowej 1:4 o gr. 5cm - kostka kolorowa wg. Wskazań inwestora.)</t>
    </r>
  </si>
  <si>
    <r>
      <t xml:space="preserve">Ustawienie obrzeży betonowych o wymiarach 25x8 cm </t>
    </r>
    <r>
      <rPr>
        <sz val="10"/>
        <rFont val="Times New Roman"/>
        <family val="1"/>
      </rPr>
      <t>(Obrzeże betonowych o wymiarach 25x8 cm na podsypce cementowo - piaskowej 1:4 o gr 3 cm na ławie betonowej B10)</t>
    </r>
  </si>
  <si>
    <r>
      <t xml:space="preserve">Uzupełnienie poboczy i zjazdów gruntowych materiałem kamiennym                                                                                     </t>
    </r>
    <r>
      <rPr>
        <sz val="10"/>
        <rFont val="Times New Roman"/>
        <family val="1"/>
      </rPr>
      <t>(Plantowanie i uzupełnienie - pobocza o śr. szerokości 0,75m i gr. 10cm wykonane z mieszanki 0-32mm)</t>
    </r>
  </si>
  <si>
    <t>Przebudowa odcinka drogi gminnej nr 003245T w miejscowości Kłoda.</t>
  </si>
  <si>
    <r>
      <t xml:space="preserve">Wykonanie nasypów mechanicznie z gruntu G1 z pozyskaniem i transportem gruntu.                                                                                  </t>
    </r>
    <r>
      <rPr>
        <sz val="10"/>
        <rFont val="Times New Roman"/>
        <family val="1"/>
      </rPr>
      <t>(Uwaga: miejsce dokopu lub ukopu w gestii Wykonawcy)</t>
    </r>
  </si>
  <si>
    <r>
      <t xml:space="preserve">Wykonanie wykopów mechanicznie z transportem zgodnie z warunkami umowy w gr. kat. I-V                                                           </t>
    </r>
    <r>
      <rPr>
        <sz val="10"/>
        <rFont val="Times New Roman"/>
        <family val="1"/>
      </rPr>
      <t>(Wykop pod konstrukcję nowoprojektowanego chodnika. Należy pozostawić materiał mogący zostać wykorzystany do wbudowania w nasyp.                                                                 Uwaga: miejsce odkładu w gestii Wykonawcy)</t>
    </r>
  </si>
  <si>
    <r>
      <t xml:space="preserve">Wykonanie ulepszonego podłoża z kruszywa stabilizowanego cementem, gr. w-wy 15 cm </t>
    </r>
    <r>
      <rPr>
        <sz val="10"/>
        <rFont val="Times New Roman"/>
        <family val="1"/>
      </rPr>
      <t>(Wykonanie ulepszonego podłoża z kruszywa stabilizowanego cementem o Rm=2,5 MPa, gr. w-wy 15 cm)</t>
    </r>
  </si>
  <si>
    <r>
      <t xml:space="preserve">Wykonanie podbudowy z kruszywa łamanego,  gr. w-wy 20cm                                                                           </t>
    </r>
    <r>
      <rPr>
        <sz val="10"/>
        <rFont val="Times New Roman"/>
        <family val="1"/>
      </rPr>
      <t xml:space="preserve">(Podbudowa z kruszywa łamanego stabilizowanego mechanicznie (mieszanka mineralna 0/63mm). - poszerzenie)                                                 </t>
    </r>
  </si>
  <si>
    <r>
      <t xml:space="preserve">Wykonanie podbudowy z kruszywa łamanego,  gr. w-wy 15cm                                                                           </t>
    </r>
    <r>
      <rPr>
        <sz val="10"/>
        <rFont val="Times New Roman"/>
        <family val="1"/>
      </rPr>
      <t xml:space="preserve">(Podbudowa z kruszywa łamanego stabilizowanego mechanicznie (mieszanka mineralna 0/32,5mm). - poszerzenie)                                                 </t>
    </r>
  </si>
  <si>
    <t>kalkulacja własna</t>
  </si>
  <si>
    <t xml:space="preserve">kpl. </t>
  </si>
  <si>
    <t xml:space="preserve">szt. </t>
  </si>
  <si>
    <t>VAT(23%)</t>
  </si>
  <si>
    <t>kpl</t>
  </si>
  <si>
    <t xml:space="preserve">Opracowanie dokumentacji projektowej dla zadania pn.: "Przebudowa odcinka drogi gminnej 003221T w miejscowości Pacanówka od km 0+000 do km 0+785."                                                        </t>
  </si>
  <si>
    <r>
      <t xml:space="preserve">Odtworzenie trasy i punktów wysokościowych w terenie równinnym                                                                                      </t>
    </r>
    <r>
      <rPr>
        <sz val="10"/>
        <rFont val="Times New Roman"/>
        <family val="1"/>
      </rPr>
      <t>(Odtworzenie układu sytuacyjno - wysokosciwego drogi jej elementów oraz wykonanie inwentaryzacji powykonawczej. Łączna długość odcinka przewidzianego do przebudowy wynosi 785m)</t>
    </r>
  </si>
  <si>
    <r>
      <t xml:space="preserve">03.00.00.00
</t>
    </r>
    <r>
      <rPr>
        <sz val="10"/>
        <rFont val="Times New Roman"/>
        <family val="1"/>
      </rPr>
      <t>45231000-5</t>
    </r>
  </si>
  <si>
    <r>
      <t xml:space="preserve">ODWODNIENIE KORPUSU DROGOWEGO
</t>
    </r>
    <r>
      <rPr>
        <sz val="10"/>
        <rFont val="Times New Roman"/>
        <family val="1"/>
      </rPr>
      <t>Roboty budowlane w zakresie budowy rurociągów, ciągów komunikacyjnych i linii energetycznych</t>
    </r>
  </si>
  <si>
    <t>06.02.01.13</t>
  </si>
  <si>
    <t>06.02.01.14</t>
  </si>
  <si>
    <t>szt.</t>
  </si>
  <si>
    <t>03.01.01.61</t>
  </si>
  <si>
    <r>
      <t xml:space="preserve">Wykonanie ścianek czołowych do przepustów. </t>
    </r>
    <r>
      <rPr>
        <sz val="10"/>
        <rFont val="Times New Roman"/>
        <family val="1"/>
      </rPr>
      <t>(Wykonanie ścianek czołowych z betonu B-20 o szerokości 20 cm z użyciem deskowania, ścianki zbrojone dwoma rzędami siatki stalowej żebrowanej (A-III) fi 10 mm co 20 cm. Fundament ścianki 0,6x0,4x3,0 m izolacja Abizolem R+2P (wraz z wykonaniem wykopów)</t>
    </r>
  </si>
  <si>
    <t>01.02.04.71</t>
  </si>
  <si>
    <r>
      <t xml:space="preserve">Rozebranie przepustów z rur betonowych                             </t>
    </r>
    <r>
      <rPr>
        <sz val="10"/>
        <rFont val="Times New Roman"/>
        <family val="1"/>
      </rPr>
      <t>(Rozebranie przepustów pod koroną drogi średnicy 60-80cm wraz z wykonaniem niezbędnych wykopów i rozbiórek nawierzchni. Wywóz i utylizacja materiałów z rozbiórki w gestii Wykonawcy.)</t>
    </r>
  </si>
  <si>
    <t>01.02.04.91</t>
  </si>
  <si>
    <r>
      <t xml:space="preserve">Rozebranie ścianek czołowych przepustów                              </t>
    </r>
    <r>
      <rPr>
        <sz val="10"/>
        <rFont val="Times New Roman"/>
        <family val="1"/>
      </rPr>
      <t>(Rozebranie ścianek czołowych przy przepustach pod zjazdami wraz z fundamentami betonowymi.                                                             Wywóz i utyizacja materiałów z rozbiórki w gestii Wykonawcy.)</t>
    </r>
  </si>
  <si>
    <t>01.02.04.92</t>
  </si>
  <si>
    <t>05.03.11.31</t>
  </si>
  <si>
    <r>
      <t xml:space="preserve">Ułożenie rowu krytego z rur PP SN 8 średnicy 40cm.                                                                                    </t>
    </r>
    <r>
      <rPr>
        <sz val="10"/>
        <rFont val="Times New Roman"/>
        <family val="1"/>
      </rPr>
      <t>(Wykonanie przepustów z rur PP SN 8 średnicy 40cm wraz z wykonaniem podsypki, zasypki. Wykonanie niezbędnych wykopów i rozbiórek nawierzchni.)</t>
    </r>
  </si>
  <si>
    <t>03.02.01.23</t>
  </si>
  <si>
    <r>
      <t xml:space="preserve">Wykonanie przykanalików z rur PVC o średnicy 20 cm </t>
    </r>
    <r>
      <rPr>
        <sz val="10"/>
        <rFont val="Times New Roman"/>
        <family val="1"/>
      </rPr>
      <t xml:space="preserve">(Wykonanie przykanalików z rur PVC-U kl. S o średnicy 20 cm wraz z  wykonaniem wykopów (przekopów, rozebrania nawierzchni), podsypki i zasypki.)                                                                        </t>
    </r>
  </si>
  <si>
    <t>03.02.01.31</t>
  </si>
  <si>
    <r>
      <t xml:space="preserve">Wykonanie studni rewizyjnych o średnicy 1,0 m </t>
    </r>
    <r>
      <rPr>
        <sz val="10"/>
        <rFont val="Times New Roman"/>
        <family val="1"/>
      </rPr>
      <t>(Wykonanie kompletnych studni rewizyjnych wraz z wykonaniem wykopów, podsypki, zasypki oraz pierścieniami i pokrywami typu ciężkiego)</t>
    </r>
  </si>
  <si>
    <t xml:space="preserve">Wykonanie kompletnego podniesionego prefabrykowanego przejścia dla pieszych wraz z oznakowaniem aktywnym. (Próg płytowy) </t>
  </si>
  <si>
    <t>Wyonanie pionowego oznakowania aktywnego "STOP"</t>
  </si>
  <si>
    <t>Wykonanie kompletnych studzienek śr. 50cm głębokości 100cm wraz z wpustem żeliwnym.</t>
  </si>
  <si>
    <t xml:space="preserve">Przełożenie nawierzchni z kostki brukowej na zjazdach. </t>
  </si>
  <si>
    <t>Wykonanie kanału technologicznego na odcinku projektowanej przebudowy. Kanał zaprojektowac i wybudować zgodnie z obowiązującymi przepisami.</t>
  </si>
  <si>
    <r>
      <t xml:space="preserve">Wykonanie nawierzchni z betonu asfaltowego o uziarnieniu 0/12,8 - warstwa wyrównawcza rozłożona w ilości 75kg/m2                                                </t>
    </r>
    <r>
      <rPr>
        <sz val="10"/>
        <rFont val="Times New Roman"/>
        <family val="1"/>
      </rPr>
      <t>(Wykonanie nawierzchni z betonu asfaltowego o uziarnieniu 0/12,8 - warstwa wyrównawcza,  ilosc 75kg/m2 na całej szerokości jezdni.                                          Oczyszczenie nawierzchni pod warstwę wyrównawczą                            Skropienie powierzchni emulsją asfaltową, szybkorozpadową w ilości pod wyrównawczą.)</t>
    </r>
  </si>
  <si>
    <r>
      <t xml:space="preserve">Wykonanie nawierzchni z betonu asfaltowego o uziarnieniu 0/12,8 - warstwa wyrównawcza rozłożona w ilości 50kg/m2                                                </t>
    </r>
    <r>
      <rPr>
        <sz val="10"/>
        <rFont val="Times New Roman"/>
        <family val="1"/>
      </rPr>
      <t>(Wykonanie nawierzchni z betonu asfaltowego o uziarnieniu 0/12,8 - warstwa wyrównawcza,  ilosc 50kg/m2 na poszerzeniach jezdni.                                          Oczyszczenie nawierzchni pod warstwę wyrównawczą                            Skropienie powierzchni emulsją asfaltową, szybkorozpadową w ilości pod wyrównawczą.)</t>
    </r>
  </si>
  <si>
    <t>Wykonanie solarnego oświetlenia "Przejście dla pieszych"</t>
  </si>
  <si>
    <r>
      <t xml:space="preserve">Wykonanie nawierzchni z betonu asfaltowego o uziarnieniu 0/12,8 - warstwa ścieralna gr. w-wy 4cm                                                </t>
    </r>
    <r>
      <rPr>
        <sz val="10"/>
        <rFont val="Times New Roman"/>
        <family val="1"/>
      </rPr>
      <t>(Wykonanie nawierzchni z betonu asfaltowego o uziarnieniu 0/12,8 - warstwaścieralna,  gr. w-wy 4cm na całej szerokości jezdni.Oczyszczenie nawierzchni pod warstwę wiążącą.Skropienie powierzchni emulsją asfaltową, szybkorozpadową w ilości pod ścieralną.)</t>
    </r>
  </si>
  <si>
    <r>
      <t xml:space="preserve">Regulacja wysokościowa zaworów urządzeń obcych </t>
    </r>
    <r>
      <rPr>
        <sz val="10"/>
        <rFont val="Times New Roman"/>
        <family val="1"/>
      </rPr>
      <t>(zawory, studzienki, hydranty itp.)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</si>
</sst>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#\.##\.##\.##\."/>
    <numFmt numFmtId="166" formatCode="##\.##\.##\.00\."/>
    <numFmt numFmtId="167" formatCode="0.000"/>
  </numFmts>
  <fonts count="5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4" fillId="24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14" fillId="38" borderId="0" applyNumberFormat="0" applyBorder="0" applyAlignment="0" applyProtection="0"/>
    <xf numFmtId="0" fontId="19" fillId="39" borderId="1" applyNumberFormat="0" applyAlignment="0" applyProtection="0"/>
    <xf numFmtId="0" fontId="21" fillId="26" borderId="2" applyNumberFormat="0" applyAlignment="0" applyProtection="0"/>
    <xf numFmtId="0" fontId="44" fillId="40" borderId="3" applyNumberFormat="0" applyAlignment="0" applyProtection="0"/>
    <xf numFmtId="0" fontId="45" fillId="41" borderId="4" applyNumberFormat="0" applyAlignment="0" applyProtection="0"/>
    <xf numFmtId="0" fontId="46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3" fillId="27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31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0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5" fillId="47" borderId="0" applyNumberFormat="0" applyBorder="0" applyAlignment="0" applyProtection="0"/>
    <xf numFmtId="0" fontId="52" fillId="4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4" borderId="14" applyNumberFormat="0" applyFont="0" applyAlignment="0" applyProtection="0"/>
    <xf numFmtId="0" fontId="53" fillId="41" borderId="3" applyNumberFormat="0" applyAlignment="0" applyProtection="0"/>
    <xf numFmtId="0" fontId="18" fillId="39" borderId="1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9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8" fillId="50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90" applyFont="1" applyFill="1" applyBorder="1" applyAlignment="1" applyProtection="1">
      <alignment horizontal="center" vertical="center" wrapText="1"/>
      <protection/>
    </xf>
    <xf numFmtId="166" fontId="1" fillId="0" borderId="19" xfId="90" applyNumberFormat="1" applyFont="1" applyFill="1" applyBorder="1" applyAlignment="1" applyProtection="1" quotePrefix="1">
      <alignment horizontal="center" vertical="center" wrapText="1"/>
      <protection/>
    </xf>
    <xf numFmtId="0" fontId="1" fillId="0" borderId="19" xfId="0" applyFont="1" applyFill="1" applyBorder="1" applyAlignment="1">
      <alignment vertical="center" wrapText="1"/>
    </xf>
    <xf numFmtId="0" fontId="1" fillId="0" borderId="19" xfId="9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9" xfId="90" applyNumberFormat="1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0" fillId="0" borderId="19" xfId="0" applyNumberFormat="1" applyFill="1" applyBorder="1" applyAlignment="1">
      <alignment vertical="center" wrapText="1"/>
    </xf>
    <xf numFmtId="0" fontId="1" fillId="0" borderId="20" xfId="90" applyFont="1" applyFill="1" applyBorder="1" applyAlignment="1" applyProtection="1">
      <alignment horizontal="left" vertical="top" wrapText="1"/>
      <protection/>
    </xf>
    <xf numFmtId="0" fontId="1" fillId="0" borderId="20" xfId="9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0" xfId="9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>
      <alignment vertical="center" wrapText="1"/>
    </xf>
    <xf numFmtId="0" fontId="1" fillId="0" borderId="19" xfId="89" applyFont="1" applyFill="1" applyBorder="1" applyAlignment="1">
      <alignment vertical="center" wrapText="1"/>
      <protection/>
    </xf>
    <xf numFmtId="0" fontId="1" fillId="0" borderId="19" xfId="89" applyFont="1" applyFill="1" applyBorder="1" applyAlignment="1">
      <alignment horizontal="center" vertical="center" wrapText="1"/>
      <protection/>
    </xf>
    <xf numFmtId="2" fontId="1" fillId="0" borderId="19" xfId="89" applyNumberFormat="1" applyFont="1" applyFill="1" applyBorder="1" applyAlignment="1">
      <alignment horizontal="center" vertical="center"/>
      <protection/>
    </xf>
    <xf numFmtId="0" fontId="1" fillId="0" borderId="20" xfId="90" applyFont="1" applyFill="1" applyBorder="1" applyAlignment="1" applyProtection="1" quotePrefix="1">
      <alignment horizontal="left" vertical="center" wrapText="1"/>
      <protection/>
    </xf>
    <xf numFmtId="0" fontId="1" fillId="0" borderId="21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2" fontId="1" fillId="0" borderId="19" xfId="0" applyNumberFormat="1" applyFont="1" applyFill="1" applyBorder="1" applyAlignment="1" applyProtection="1">
      <alignment horizontal="center" vertical="center" wrapText="1"/>
      <protection/>
    </xf>
    <xf numFmtId="165" fontId="1" fillId="0" borderId="19" xfId="89" applyNumberFormat="1" applyFont="1" applyFill="1" applyBorder="1" applyAlignment="1" quotePrefix="1">
      <alignment horizontal="center" vertical="center" wrapText="1"/>
      <protection/>
    </xf>
    <xf numFmtId="0" fontId="1" fillId="0" borderId="19" xfId="89" applyFont="1" applyFill="1" applyBorder="1" applyAlignment="1">
      <alignment horizontal="left" vertical="center" wrapText="1"/>
      <protection/>
    </xf>
    <xf numFmtId="2" fontId="1" fillId="0" borderId="19" xfId="0" applyNumberFormat="1" applyFont="1" applyFill="1" applyBorder="1" applyAlignment="1">
      <alignment horizontal="center" vertical="center"/>
    </xf>
    <xf numFmtId="166" fontId="1" fillId="0" borderId="19" xfId="90" applyNumberFormat="1" applyFont="1" applyFill="1" applyBorder="1" applyAlignment="1" applyProtection="1">
      <alignment horizontal="center" vertical="center" wrapText="1"/>
      <protection/>
    </xf>
    <xf numFmtId="0" fontId="1" fillId="0" borderId="19" xfId="90" applyFont="1" applyFill="1" applyBorder="1" applyAlignment="1" applyProtection="1">
      <alignment horizontal="center" vertical="center" wrapText="1"/>
      <protection locked="0"/>
    </xf>
    <xf numFmtId="2" fontId="1" fillId="0" borderId="19" xfId="90" applyNumberFormat="1" applyFont="1" applyFill="1" applyBorder="1" applyAlignment="1" applyProtection="1">
      <alignment horizontal="center" vertical="center"/>
      <protection locked="0"/>
    </xf>
    <xf numFmtId="166" fontId="1" fillId="0" borderId="20" xfId="90" applyNumberFormat="1" applyFont="1" applyFill="1" applyBorder="1" applyAlignment="1" applyProtection="1" quotePrefix="1">
      <alignment horizontal="center" vertical="top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</cellXfs>
  <cellStyles count="9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mphasis 1" xfId="71"/>
    <cellStyle name="Emphasis 2" xfId="72"/>
    <cellStyle name="Emphasis 3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_Tabela zbiorcza cz.1 (0030-0035)" xfId="89"/>
    <cellStyle name="Normalny_Wzór tabeli" xfId="90"/>
    <cellStyle name="Note" xfId="91"/>
    <cellStyle name="Obliczenia" xfId="92"/>
    <cellStyle name="Output" xfId="93"/>
    <cellStyle name="Percent" xfId="94"/>
    <cellStyle name="Sheet Title" xfId="95"/>
    <cellStyle name="Suma" xfId="96"/>
    <cellStyle name="Tekst objaśnienia" xfId="97"/>
    <cellStyle name="Tekst ostrzeżenia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="130" zoomScaleNormal="130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4.375" style="0" bestFit="1" customWidth="1"/>
    <col min="2" max="2" width="10.00390625" style="0" bestFit="1" customWidth="1"/>
    <col min="3" max="3" width="51.75390625" style="0" customWidth="1"/>
    <col min="4" max="4" width="4.25390625" style="0" bestFit="1" customWidth="1"/>
    <col min="5" max="5" width="9.375" style="0" bestFit="1" customWidth="1"/>
  </cols>
  <sheetData>
    <row r="1" spans="1:5" ht="15.75">
      <c r="A1" s="38" t="s">
        <v>0</v>
      </c>
      <c r="B1" s="39"/>
      <c r="C1" s="39"/>
      <c r="D1" s="39"/>
      <c r="E1" s="40"/>
    </row>
    <row r="2" spans="1:5" ht="25.5" customHeight="1">
      <c r="A2" s="36" t="s">
        <v>35</v>
      </c>
      <c r="B2" s="41"/>
      <c r="C2" s="41"/>
      <c r="D2" s="41"/>
      <c r="E2" s="37"/>
    </row>
    <row r="3" spans="1:5" ht="12.7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38.25">
      <c r="A4" s="1">
        <v>1</v>
      </c>
      <c r="B4" s="1" t="s">
        <v>41</v>
      </c>
      <c r="C4" s="19" t="s">
        <v>46</v>
      </c>
      <c r="D4" s="4" t="s">
        <v>45</v>
      </c>
      <c r="E4" s="1">
        <v>1</v>
      </c>
    </row>
    <row r="5" spans="1:5" ht="38.25">
      <c r="A5" s="1" t="s">
        <v>6</v>
      </c>
      <c r="B5" s="1" t="s">
        <v>7</v>
      </c>
      <c r="C5" s="4" t="s">
        <v>8</v>
      </c>
      <c r="D5" s="8"/>
      <c r="E5" s="13"/>
    </row>
    <row r="6" spans="1:5" ht="76.5">
      <c r="A6" s="1">
        <v>2</v>
      </c>
      <c r="B6" s="1" t="s">
        <v>41</v>
      </c>
      <c r="C6" s="4" t="s">
        <v>47</v>
      </c>
      <c r="D6" s="1" t="s">
        <v>10</v>
      </c>
      <c r="E6" s="9">
        <v>785</v>
      </c>
    </row>
    <row r="7" spans="1:5" ht="51">
      <c r="A7" s="1">
        <v>3</v>
      </c>
      <c r="B7" s="26" t="s">
        <v>55</v>
      </c>
      <c r="C7" s="27" t="s">
        <v>56</v>
      </c>
      <c r="D7" s="26" t="s">
        <v>10</v>
      </c>
      <c r="E7" s="28">
        <f>14*5</f>
        <v>70</v>
      </c>
    </row>
    <row r="8" spans="1:5" ht="51">
      <c r="A8" s="1">
        <v>4</v>
      </c>
      <c r="B8" s="29" t="s">
        <v>57</v>
      </c>
      <c r="C8" s="30" t="s">
        <v>58</v>
      </c>
      <c r="D8" s="2" t="s">
        <v>11</v>
      </c>
      <c r="E8" s="31">
        <f>14*0.8</f>
        <v>11.200000000000001</v>
      </c>
    </row>
    <row r="9" spans="1:5" ht="25.5">
      <c r="A9" s="1">
        <v>5</v>
      </c>
      <c r="B9" s="29" t="s">
        <v>59</v>
      </c>
      <c r="C9" s="30" t="s">
        <v>69</v>
      </c>
      <c r="D9" s="2" t="s">
        <v>9</v>
      </c>
      <c r="E9" s="31">
        <f>9*5*6</f>
        <v>270</v>
      </c>
    </row>
    <row r="10" spans="1:5" ht="76.5">
      <c r="A10" s="1">
        <v>6</v>
      </c>
      <c r="B10" s="32" t="s">
        <v>60</v>
      </c>
      <c r="C10" s="5" t="s">
        <v>30</v>
      </c>
      <c r="D10" s="2" t="s">
        <v>9</v>
      </c>
      <c r="E10" s="10">
        <f>5*3</f>
        <v>15</v>
      </c>
    </row>
    <row r="11" spans="1:5" ht="38.25">
      <c r="A11" s="1" t="s">
        <v>6</v>
      </c>
      <c r="B11" s="1" t="s">
        <v>12</v>
      </c>
      <c r="C11" s="36" t="s">
        <v>13</v>
      </c>
      <c r="D11" s="37"/>
      <c r="E11" s="9"/>
    </row>
    <row r="12" spans="1:5" ht="76.5">
      <c r="A12" s="1">
        <v>7</v>
      </c>
      <c r="B12" s="1" t="s">
        <v>41</v>
      </c>
      <c r="C12" s="4" t="s">
        <v>37</v>
      </c>
      <c r="D12" s="1" t="s">
        <v>11</v>
      </c>
      <c r="E12" s="9">
        <f>785*0.8*0.35</f>
        <v>219.79999999999998</v>
      </c>
    </row>
    <row r="13" spans="1:5" ht="42" customHeight="1">
      <c r="A13" s="1">
        <v>8</v>
      </c>
      <c r="B13" s="1" t="s">
        <v>41</v>
      </c>
      <c r="C13" s="20" t="s">
        <v>36</v>
      </c>
      <c r="D13" s="21" t="s">
        <v>11</v>
      </c>
      <c r="E13" s="22">
        <f>785*2.4*1.7</f>
        <v>3202.7999999999997</v>
      </c>
    </row>
    <row r="14" spans="1:5" ht="38.25">
      <c r="A14" s="1" t="s">
        <v>6</v>
      </c>
      <c r="B14" s="1" t="s">
        <v>48</v>
      </c>
      <c r="C14" s="36" t="s">
        <v>49</v>
      </c>
      <c r="D14" s="37"/>
      <c r="E14" s="9"/>
    </row>
    <row r="15" spans="1:5" ht="51">
      <c r="A15" s="1">
        <v>9</v>
      </c>
      <c r="B15" s="3" t="s">
        <v>50</v>
      </c>
      <c r="C15" s="5" t="s">
        <v>61</v>
      </c>
      <c r="D15" s="2" t="s">
        <v>10</v>
      </c>
      <c r="E15" s="10">
        <v>788</v>
      </c>
    </row>
    <row r="16" spans="1:5" ht="76.5" customHeight="1">
      <c r="A16" s="1">
        <v>10</v>
      </c>
      <c r="B16" s="3" t="s">
        <v>51</v>
      </c>
      <c r="C16" s="4" t="s">
        <v>68</v>
      </c>
      <c r="D16" s="1" t="s">
        <v>52</v>
      </c>
      <c r="E16" s="9">
        <v>15</v>
      </c>
    </row>
    <row r="17" spans="1:5" ht="82.5" customHeight="1">
      <c r="A17" s="33">
        <v>11</v>
      </c>
      <c r="B17" s="3" t="s">
        <v>62</v>
      </c>
      <c r="C17" s="5" t="s">
        <v>63</v>
      </c>
      <c r="D17" s="2" t="s">
        <v>10</v>
      </c>
      <c r="E17" s="34">
        <f>15*2.5</f>
        <v>37.5</v>
      </c>
    </row>
    <row r="18" spans="1:5" ht="43.5" customHeight="1">
      <c r="A18" s="1">
        <v>12</v>
      </c>
      <c r="B18" s="35" t="s">
        <v>64</v>
      </c>
      <c r="C18" s="14" t="s">
        <v>65</v>
      </c>
      <c r="D18" s="15" t="s">
        <v>52</v>
      </c>
      <c r="E18" s="34">
        <v>15</v>
      </c>
    </row>
    <row r="19" spans="1:5" ht="76.5">
      <c r="A19" s="1">
        <v>13</v>
      </c>
      <c r="B19" s="3" t="s">
        <v>53</v>
      </c>
      <c r="C19" s="14" t="s">
        <v>54</v>
      </c>
      <c r="D19" s="15" t="s">
        <v>52</v>
      </c>
      <c r="E19" s="10">
        <v>2</v>
      </c>
    </row>
    <row r="20" spans="1:5" ht="38.25">
      <c r="A20" s="1" t="s">
        <v>6</v>
      </c>
      <c r="B20" s="1" t="s">
        <v>14</v>
      </c>
      <c r="C20" s="36" t="s">
        <v>15</v>
      </c>
      <c r="D20" s="37"/>
      <c r="E20" s="9"/>
    </row>
    <row r="21" spans="1:5" ht="51">
      <c r="A21" s="1">
        <v>14</v>
      </c>
      <c r="B21" s="1" t="s">
        <v>41</v>
      </c>
      <c r="C21" s="23" t="s">
        <v>38</v>
      </c>
      <c r="D21" s="2" t="s">
        <v>9</v>
      </c>
      <c r="E21" s="9">
        <f>785*0.8</f>
        <v>628</v>
      </c>
    </row>
    <row r="22" spans="1:5" ht="38.25">
      <c r="A22" s="2">
        <v>15</v>
      </c>
      <c r="B22" s="1" t="s">
        <v>41</v>
      </c>
      <c r="C22" s="5" t="s">
        <v>39</v>
      </c>
      <c r="D22" s="2" t="s">
        <v>9</v>
      </c>
      <c r="E22" s="9">
        <f>785*0.8</f>
        <v>628</v>
      </c>
    </row>
    <row r="23" spans="1:5" ht="38.25">
      <c r="A23" s="2">
        <v>16</v>
      </c>
      <c r="B23" s="1" t="s">
        <v>41</v>
      </c>
      <c r="C23" s="5" t="s">
        <v>40</v>
      </c>
      <c r="D23" s="2" t="s">
        <v>9</v>
      </c>
      <c r="E23" s="9">
        <f>785*2</f>
        <v>1570</v>
      </c>
    </row>
    <row r="24" spans="1:5" ht="38.25">
      <c r="A24" s="1" t="s">
        <v>6</v>
      </c>
      <c r="B24" s="1" t="s">
        <v>16</v>
      </c>
      <c r="C24" s="36" t="s">
        <v>17</v>
      </c>
      <c r="D24" s="37"/>
      <c r="E24" s="9"/>
    </row>
    <row r="25" spans="1:5" ht="89.25">
      <c r="A25" s="2">
        <v>17</v>
      </c>
      <c r="B25" s="1" t="s">
        <v>41</v>
      </c>
      <c r="C25" s="4" t="s">
        <v>72</v>
      </c>
      <c r="D25" s="2" t="s">
        <v>31</v>
      </c>
      <c r="E25" s="9">
        <f>785*0.8*0.05</f>
        <v>31.400000000000002</v>
      </c>
    </row>
    <row r="26" spans="1:5" ht="87.75" customHeight="1">
      <c r="A26" s="2">
        <v>18</v>
      </c>
      <c r="B26" s="1" t="s">
        <v>41</v>
      </c>
      <c r="C26" s="4" t="s">
        <v>71</v>
      </c>
      <c r="D26" s="2" t="s">
        <v>31</v>
      </c>
      <c r="E26" s="9">
        <f>785*5*0.05</f>
        <v>196.25</v>
      </c>
    </row>
    <row r="27" spans="1:5" ht="89.25">
      <c r="A27" s="2">
        <v>19</v>
      </c>
      <c r="B27" s="1" t="s">
        <v>41</v>
      </c>
      <c r="C27" s="4" t="s">
        <v>74</v>
      </c>
      <c r="D27" s="2" t="s">
        <v>9</v>
      </c>
      <c r="E27" s="9">
        <f>785*5+5</f>
        <v>3930</v>
      </c>
    </row>
    <row r="28" spans="1:5" ht="38.25">
      <c r="A28" s="1" t="s">
        <v>6</v>
      </c>
      <c r="B28" s="1" t="s">
        <v>22</v>
      </c>
      <c r="C28" s="36" t="s">
        <v>23</v>
      </c>
      <c r="D28" s="37"/>
      <c r="E28" s="9"/>
    </row>
    <row r="29" spans="1:5" ht="63.75">
      <c r="A29" s="1">
        <v>20</v>
      </c>
      <c r="B29" s="1" t="s">
        <v>41</v>
      </c>
      <c r="C29" s="4" t="s">
        <v>29</v>
      </c>
      <c r="D29" s="9" t="s">
        <v>10</v>
      </c>
      <c r="E29" s="9">
        <v>785</v>
      </c>
    </row>
    <row r="30" spans="1:5" ht="63.75">
      <c r="A30" s="16">
        <v>21</v>
      </c>
      <c r="B30" s="1" t="s">
        <v>41</v>
      </c>
      <c r="C30" s="17" t="s">
        <v>32</v>
      </c>
      <c r="D30" s="15" t="s">
        <v>9</v>
      </c>
      <c r="E30" s="9">
        <f>785*2</f>
        <v>1570</v>
      </c>
    </row>
    <row r="31" spans="1:5" ht="38.25">
      <c r="A31" s="18">
        <v>22</v>
      </c>
      <c r="B31" s="1" t="s">
        <v>41</v>
      </c>
      <c r="C31" s="14" t="s">
        <v>33</v>
      </c>
      <c r="D31" s="15" t="s">
        <v>10</v>
      </c>
      <c r="E31" s="9">
        <v>789</v>
      </c>
    </row>
    <row r="32" spans="1:5" ht="38.25">
      <c r="A32" s="2" t="s">
        <v>6</v>
      </c>
      <c r="B32" s="3" t="s">
        <v>18</v>
      </c>
      <c r="C32" s="36" t="s">
        <v>19</v>
      </c>
      <c r="D32" s="37"/>
      <c r="E32" s="9"/>
    </row>
    <row r="33" spans="1:5" ht="25.5">
      <c r="A33" s="1">
        <v>23</v>
      </c>
      <c r="B33" s="1" t="s">
        <v>41</v>
      </c>
      <c r="C33" s="4" t="s">
        <v>75</v>
      </c>
      <c r="D33" s="1" t="s">
        <v>42</v>
      </c>
      <c r="E33" s="9">
        <v>1</v>
      </c>
    </row>
    <row r="34" spans="1:5" ht="51">
      <c r="A34" s="1">
        <v>24</v>
      </c>
      <c r="B34" s="1" t="s">
        <v>41</v>
      </c>
      <c r="C34" s="4" t="s">
        <v>34</v>
      </c>
      <c r="D34" s="1" t="s">
        <v>9</v>
      </c>
      <c r="E34" s="9">
        <f>785*0.75+14*25</f>
        <v>938.75</v>
      </c>
    </row>
    <row r="35" spans="1:5" ht="38.25">
      <c r="A35" s="1" t="s">
        <v>6</v>
      </c>
      <c r="B35" s="1" t="s">
        <v>20</v>
      </c>
      <c r="C35" s="36" t="s">
        <v>21</v>
      </c>
      <c r="D35" s="37"/>
      <c r="E35" s="9"/>
    </row>
    <row r="36" spans="1:5" ht="38.25">
      <c r="A36" s="1">
        <v>25</v>
      </c>
      <c r="B36" s="1" t="s">
        <v>41</v>
      </c>
      <c r="C36" s="24" t="s">
        <v>66</v>
      </c>
      <c r="D36" s="1" t="s">
        <v>42</v>
      </c>
      <c r="E36" s="9">
        <v>2</v>
      </c>
    </row>
    <row r="37" spans="1:5" ht="25.5">
      <c r="A37" s="1">
        <v>26</v>
      </c>
      <c r="B37" s="1" t="s">
        <v>41</v>
      </c>
      <c r="C37" s="24" t="s">
        <v>67</v>
      </c>
      <c r="D37" s="1" t="s">
        <v>43</v>
      </c>
      <c r="E37" s="9">
        <v>1</v>
      </c>
    </row>
    <row r="38" spans="1:5" ht="25.5">
      <c r="A38" s="1">
        <v>27</v>
      </c>
      <c r="B38" s="1" t="s">
        <v>41</v>
      </c>
      <c r="C38" s="24" t="s">
        <v>73</v>
      </c>
      <c r="D38" s="1" t="s">
        <v>43</v>
      </c>
      <c r="E38" s="9">
        <v>2</v>
      </c>
    </row>
    <row r="39" spans="1:5" ht="38.25">
      <c r="A39" s="1">
        <v>28</v>
      </c>
      <c r="B39" s="1" t="s">
        <v>41</v>
      </c>
      <c r="C39" s="24" t="s">
        <v>70</v>
      </c>
      <c r="D39" s="1" t="s">
        <v>42</v>
      </c>
      <c r="E39" s="9">
        <v>1</v>
      </c>
    </row>
  </sheetData>
  <sheetProtection/>
  <mergeCells count="9">
    <mergeCell ref="C28:D28"/>
    <mergeCell ref="C32:D32"/>
    <mergeCell ref="C35:D35"/>
    <mergeCell ref="C24:D24"/>
    <mergeCell ref="A1:E1"/>
    <mergeCell ref="A2:E2"/>
    <mergeCell ref="C14:D14"/>
    <mergeCell ref="C11:D11"/>
    <mergeCell ref="C20:D20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50" zoomScaleNormal="150" zoomScalePageLayoutView="0" workbookViewId="0" topLeftCell="A1">
      <selection activeCell="I5" sqref="I5"/>
    </sheetView>
  </sheetViews>
  <sheetFormatPr defaultColWidth="9.00390625" defaultRowHeight="12.75"/>
  <cols>
    <col min="1" max="1" width="4.00390625" style="0" bestFit="1" customWidth="1"/>
    <col min="3" max="3" width="44.25390625" style="0" customWidth="1"/>
    <col min="4" max="4" width="4.125" style="0" bestFit="1" customWidth="1"/>
    <col min="5" max="5" width="8.25390625" style="0" customWidth="1"/>
    <col min="6" max="6" width="6.625" style="0" bestFit="1" customWidth="1"/>
    <col min="7" max="7" width="8.75390625" style="0" customWidth="1"/>
  </cols>
  <sheetData>
    <row r="1" spans="1:7" ht="15.75" customHeight="1">
      <c r="A1" s="45" t="s">
        <v>28</v>
      </c>
      <c r="B1" s="45"/>
      <c r="C1" s="45"/>
      <c r="D1" s="45"/>
      <c r="E1" s="45"/>
      <c r="F1" s="45"/>
      <c r="G1" s="45"/>
    </row>
    <row r="2" spans="1:7" ht="12.75" customHeight="1">
      <c r="A2" s="36" t="s">
        <v>35</v>
      </c>
      <c r="B2" s="41"/>
      <c r="C2" s="41"/>
      <c r="D2" s="41"/>
      <c r="E2" s="41"/>
      <c r="F2" s="41"/>
      <c r="G2" s="37"/>
    </row>
    <row r="3" spans="1:7" ht="31.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24</v>
      </c>
      <c r="G3" s="6" t="s">
        <v>25</v>
      </c>
    </row>
    <row r="4" spans="1:7" ht="46.5" customHeight="1">
      <c r="A4" s="1">
        <v>1</v>
      </c>
      <c r="B4" s="1" t="s">
        <v>41</v>
      </c>
      <c r="C4" s="19" t="s">
        <v>46</v>
      </c>
      <c r="D4" s="4" t="s">
        <v>45</v>
      </c>
      <c r="E4" s="4">
        <v>1</v>
      </c>
      <c r="F4" s="9"/>
      <c r="G4" s="9"/>
    </row>
    <row r="5" spans="1:7" ht="12.75" customHeight="1">
      <c r="A5" s="1" t="s">
        <v>6</v>
      </c>
      <c r="B5" s="1" t="s">
        <v>7</v>
      </c>
      <c r="C5" s="4" t="s">
        <v>8</v>
      </c>
      <c r="D5" s="8"/>
      <c r="E5" s="13"/>
      <c r="F5" s="9"/>
      <c r="G5" s="9"/>
    </row>
    <row r="6" spans="1:7" ht="84.75" customHeight="1">
      <c r="A6" s="1">
        <v>2</v>
      </c>
      <c r="B6" s="1" t="s">
        <v>41</v>
      </c>
      <c r="C6" s="4" t="s">
        <v>47</v>
      </c>
      <c r="D6" s="1" t="s">
        <v>10</v>
      </c>
      <c r="E6" s="9">
        <v>785</v>
      </c>
      <c r="F6" s="9"/>
      <c r="G6" s="9"/>
    </row>
    <row r="7" spans="1:7" ht="64.5" customHeight="1">
      <c r="A7" s="1">
        <v>3</v>
      </c>
      <c r="B7" s="26" t="s">
        <v>55</v>
      </c>
      <c r="C7" s="27" t="s">
        <v>56</v>
      </c>
      <c r="D7" s="26" t="s">
        <v>10</v>
      </c>
      <c r="E7" s="28">
        <f>14*5</f>
        <v>70</v>
      </c>
      <c r="F7" s="9"/>
      <c r="G7" s="9"/>
    </row>
    <row r="8" spans="1:7" ht="63.75">
      <c r="A8" s="1">
        <v>4</v>
      </c>
      <c r="B8" s="29" t="s">
        <v>57</v>
      </c>
      <c r="C8" s="30" t="s">
        <v>58</v>
      </c>
      <c r="D8" s="2" t="s">
        <v>11</v>
      </c>
      <c r="E8" s="31">
        <f>14*0.8</f>
        <v>11.200000000000001</v>
      </c>
      <c r="F8" s="9"/>
      <c r="G8" s="9"/>
    </row>
    <row r="9" spans="1:7" ht="30.75" customHeight="1">
      <c r="A9" s="1">
        <v>5</v>
      </c>
      <c r="B9" s="29" t="s">
        <v>59</v>
      </c>
      <c r="C9" s="30" t="s">
        <v>69</v>
      </c>
      <c r="D9" s="2" t="s">
        <v>9</v>
      </c>
      <c r="E9" s="31">
        <f>9*5*6</f>
        <v>270</v>
      </c>
      <c r="F9" s="9"/>
      <c r="G9" s="9"/>
    </row>
    <row r="10" spans="1:7" ht="89.25" customHeight="1">
      <c r="A10" s="1">
        <v>6</v>
      </c>
      <c r="B10" s="32" t="s">
        <v>60</v>
      </c>
      <c r="C10" s="5" t="s">
        <v>30</v>
      </c>
      <c r="D10" s="2" t="s">
        <v>9</v>
      </c>
      <c r="E10" s="10">
        <f>5*3</f>
        <v>15</v>
      </c>
      <c r="F10" s="9"/>
      <c r="G10" s="9"/>
    </row>
    <row r="11" spans="1:7" ht="51">
      <c r="A11" s="1" t="s">
        <v>6</v>
      </c>
      <c r="B11" s="1" t="s">
        <v>12</v>
      </c>
      <c r="C11" s="36" t="s">
        <v>13</v>
      </c>
      <c r="D11" s="37"/>
      <c r="E11" s="9"/>
      <c r="F11" s="9"/>
      <c r="G11" s="9"/>
    </row>
    <row r="12" spans="1:7" ht="76.5">
      <c r="A12" s="1">
        <v>7</v>
      </c>
      <c r="B12" s="1" t="s">
        <v>41</v>
      </c>
      <c r="C12" s="4" t="s">
        <v>37</v>
      </c>
      <c r="D12" s="1" t="s">
        <v>11</v>
      </c>
      <c r="E12" s="9">
        <f>785*0.8*0.35</f>
        <v>219.79999999999998</v>
      </c>
      <c r="F12" s="9"/>
      <c r="G12" s="9"/>
    </row>
    <row r="13" spans="1:7" ht="58.5" customHeight="1">
      <c r="A13" s="1">
        <v>8</v>
      </c>
      <c r="B13" s="1" t="s">
        <v>41</v>
      </c>
      <c r="C13" s="20" t="s">
        <v>36</v>
      </c>
      <c r="D13" s="21" t="s">
        <v>11</v>
      </c>
      <c r="E13" s="22">
        <f>785*2.4*1.7</f>
        <v>3202.7999999999997</v>
      </c>
      <c r="F13" s="9"/>
      <c r="G13" s="9"/>
    </row>
    <row r="14" spans="1:7" ht="51">
      <c r="A14" s="1" t="s">
        <v>6</v>
      </c>
      <c r="B14" s="1" t="s">
        <v>48</v>
      </c>
      <c r="C14" s="36" t="s">
        <v>49</v>
      </c>
      <c r="D14" s="37"/>
      <c r="E14" s="9"/>
      <c r="F14" s="9"/>
      <c r="G14" s="9"/>
    </row>
    <row r="15" spans="1:7" ht="51">
      <c r="A15" s="1">
        <v>9</v>
      </c>
      <c r="B15" s="3" t="s">
        <v>50</v>
      </c>
      <c r="C15" s="5" t="s">
        <v>61</v>
      </c>
      <c r="D15" s="2" t="s">
        <v>10</v>
      </c>
      <c r="E15" s="10">
        <v>788</v>
      </c>
      <c r="F15" s="9"/>
      <c r="G15" s="9"/>
    </row>
    <row r="16" spans="1:7" ht="25.5">
      <c r="A16" s="1">
        <v>10</v>
      </c>
      <c r="B16" s="3" t="s">
        <v>51</v>
      </c>
      <c r="C16" s="4" t="s">
        <v>68</v>
      </c>
      <c r="D16" s="1" t="s">
        <v>52</v>
      </c>
      <c r="E16" s="9">
        <v>15</v>
      </c>
      <c r="F16" s="9"/>
      <c r="G16" s="9"/>
    </row>
    <row r="17" spans="1:7" ht="63.75">
      <c r="A17" s="33">
        <v>11</v>
      </c>
      <c r="B17" s="3" t="s">
        <v>62</v>
      </c>
      <c r="C17" s="5" t="s">
        <v>63</v>
      </c>
      <c r="D17" s="2" t="s">
        <v>10</v>
      </c>
      <c r="E17" s="34">
        <f>15*2.5</f>
        <v>37.5</v>
      </c>
      <c r="F17" s="9"/>
      <c r="G17" s="9"/>
    </row>
    <row r="18" spans="1:7" ht="51">
      <c r="A18" s="1">
        <v>12</v>
      </c>
      <c r="B18" s="35" t="s">
        <v>64</v>
      </c>
      <c r="C18" s="14" t="s">
        <v>65</v>
      </c>
      <c r="D18" s="15" t="s">
        <v>52</v>
      </c>
      <c r="E18" s="34">
        <v>15</v>
      </c>
      <c r="F18" s="9"/>
      <c r="G18" s="9"/>
    </row>
    <row r="19" spans="1:7" ht="81" customHeight="1">
      <c r="A19" s="1">
        <v>13</v>
      </c>
      <c r="B19" s="3" t="s">
        <v>53</v>
      </c>
      <c r="C19" s="14" t="s">
        <v>54</v>
      </c>
      <c r="D19" s="15" t="s">
        <v>52</v>
      </c>
      <c r="E19" s="10">
        <v>2</v>
      </c>
      <c r="F19" s="25"/>
      <c r="G19" s="9"/>
    </row>
    <row r="20" spans="1:7" ht="51">
      <c r="A20" s="1" t="s">
        <v>6</v>
      </c>
      <c r="B20" s="1" t="s">
        <v>14</v>
      </c>
      <c r="C20" s="36" t="s">
        <v>15</v>
      </c>
      <c r="D20" s="37"/>
      <c r="E20" s="9"/>
      <c r="F20" s="9"/>
      <c r="G20" s="9"/>
    </row>
    <row r="21" spans="1:7" ht="63.75">
      <c r="A21" s="1">
        <v>14</v>
      </c>
      <c r="B21" s="1" t="s">
        <v>41</v>
      </c>
      <c r="C21" s="23" t="s">
        <v>38</v>
      </c>
      <c r="D21" s="2" t="s">
        <v>9</v>
      </c>
      <c r="E21" s="9">
        <f>785*0.8</f>
        <v>628</v>
      </c>
      <c r="F21" s="9"/>
      <c r="G21" s="9"/>
    </row>
    <row r="22" spans="1:7" ht="63.75">
      <c r="A22" s="2">
        <v>15</v>
      </c>
      <c r="B22" s="1" t="s">
        <v>41</v>
      </c>
      <c r="C22" s="5" t="s">
        <v>39</v>
      </c>
      <c r="D22" s="2" t="s">
        <v>9</v>
      </c>
      <c r="E22" s="9">
        <f>785*0.8</f>
        <v>628</v>
      </c>
      <c r="F22" s="9"/>
      <c r="G22" s="9"/>
    </row>
    <row r="23" spans="1:7" ht="70.5" customHeight="1">
      <c r="A23" s="2">
        <v>16</v>
      </c>
      <c r="B23" s="1" t="s">
        <v>41</v>
      </c>
      <c r="C23" s="5" t="s">
        <v>40</v>
      </c>
      <c r="D23" s="2" t="s">
        <v>9</v>
      </c>
      <c r="E23" s="9">
        <f>785*2</f>
        <v>1570</v>
      </c>
      <c r="F23" s="9"/>
      <c r="G23" s="9"/>
    </row>
    <row r="24" spans="1:7" ht="51">
      <c r="A24" s="1" t="s">
        <v>6</v>
      </c>
      <c r="B24" s="1" t="s">
        <v>16</v>
      </c>
      <c r="C24" s="36" t="s">
        <v>17</v>
      </c>
      <c r="D24" s="37"/>
      <c r="E24" s="9"/>
      <c r="F24" s="9"/>
      <c r="G24" s="9"/>
    </row>
    <row r="25" spans="1:7" ht="114.75">
      <c r="A25" s="2">
        <v>17</v>
      </c>
      <c r="B25" s="1" t="s">
        <v>41</v>
      </c>
      <c r="C25" s="4" t="s">
        <v>72</v>
      </c>
      <c r="D25" s="2" t="s">
        <v>31</v>
      </c>
      <c r="E25" s="9">
        <f>785*0.8*0.05</f>
        <v>31.400000000000002</v>
      </c>
      <c r="F25" s="9"/>
      <c r="G25" s="9"/>
    </row>
    <row r="26" spans="1:7" ht="128.25" customHeight="1">
      <c r="A26" s="2">
        <v>18</v>
      </c>
      <c r="B26" s="1" t="s">
        <v>41</v>
      </c>
      <c r="C26" s="4" t="s">
        <v>71</v>
      </c>
      <c r="D26" s="2" t="s">
        <v>31</v>
      </c>
      <c r="E26" s="9">
        <f>785*5*0.05</f>
        <v>196.25</v>
      </c>
      <c r="F26" s="9"/>
      <c r="G26" s="9"/>
    </row>
    <row r="27" spans="1:7" ht="97.5" customHeight="1">
      <c r="A27" s="2">
        <v>19</v>
      </c>
      <c r="B27" s="1" t="s">
        <v>41</v>
      </c>
      <c r="C27" s="4" t="s">
        <v>74</v>
      </c>
      <c r="D27" s="2" t="s">
        <v>9</v>
      </c>
      <c r="E27" s="9">
        <f>785*5+5</f>
        <v>3930</v>
      </c>
      <c r="F27" s="9"/>
      <c r="G27" s="9"/>
    </row>
    <row r="28" spans="1:7" ht="51">
      <c r="A28" s="1" t="s">
        <v>6</v>
      </c>
      <c r="B28" s="1" t="s">
        <v>22</v>
      </c>
      <c r="C28" s="36" t="s">
        <v>23</v>
      </c>
      <c r="D28" s="37"/>
      <c r="E28" s="9"/>
      <c r="F28" s="9"/>
      <c r="G28" s="9"/>
    </row>
    <row r="29" spans="1:7" ht="76.5">
      <c r="A29" s="1">
        <v>20</v>
      </c>
      <c r="B29" s="1" t="s">
        <v>41</v>
      </c>
      <c r="C29" s="4" t="s">
        <v>29</v>
      </c>
      <c r="D29" s="9" t="s">
        <v>10</v>
      </c>
      <c r="E29" s="9">
        <v>785</v>
      </c>
      <c r="F29" s="9"/>
      <c r="G29" s="9"/>
    </row>
    <row r="30" spans="1:7" ht="63.75">
      <c r="A30" s="16">
        <v>21</v>
      </c>
      <c r="B30" s="1" t="s">
        <v>41</v>
      </c>
      <c r="C30" s="17" t="s">
        <v>32</v>
      </c>
      <c r="D30" s="15" t="s">
        <v>9</v>
      </c>
      <c r="E30" s="9">
        <f>785*2</f>
        <v>1570</v>
      </c>
      <c r="F30" s="9"/>
      <c r="G30" s="9"/>
    </row>
    <row r="31" spans="1:7" ht="51">
      <c r="A31" s="18">
        <v>22</v>
      </c>
      <c r="B31" s="1" t="s">
        <v>41</v>
      </c>
      <c r="C31" s="14" t="s">
        <v>33</v>
      </c>
      <c r="D31" s="15" t="s">
        <v>10</v>
      </c>
      <c r="E31" s="9">
        <v>789</v>
      </c>
      <c r="F31" s="9"/>
      <c r="G31" s="9"/>
    </row>
    <row r="32" spans="1:7" ht="51">
      <c r="A32" s="2" t="s">
        <v>6</v>
      </c>
      <c r="B32" s="3" t="s">
        <v>18</v>
      </c>
      <c r="C32" s="36" t="s">
        <v>19</v>
      </c>
      <c r="D32" s="37"/>
      <c r="E32" s="9"/>
      <c r="F32" s="9"/>
      <c r="G32" s="9"/>
    </row>
    <row r="33" spans="1:7" ht="25.5">
      <c r="A33" s="1">
        <v>23</v>
      </c>
      <c r="B33" s="1" t="s">
        <v>41</v>
      </c>
      <c r="C33" s="4" t="s">
        <v>75</v>
      </c>
      <c r="D33" s="1" t="s">
        <v>42</v>
      </c>
      <c r="E33" s="9">
        <v>1</v>
      </c>
      <c r="F33" s="9"/>
      <c r="G33" s="9"/>
    </row>
    <row r="34" spans="1:7" ht="51">
      <c r="A34" s="1">
        <v>24</v>
      </c>
      <c r="B34" s="1" t="s">
        <v>41</v>
      </c>
      <c r="C34" s="4" t="s">
        <v>34</v>
      </c>
      <c r="D34" s="1" t="s">
        <v>9</v>
      </c>
      <c r="E34" s="9">
        <f>785*0.75+14*25</f>
        <v>938.75</v>
      </c>
      <c r="F34" s="9"/>
      <c r="G34" s="9"/>
    </row>
    <row r="35" spans="1:7" ht="51">
      <c r="A35" s="1" t="s">
        <v>6</v>
      </c>
      <c r="B35" s="1" t="s">
        <v>20</v>
      </c>
      <c r="C35" s="36" t="s">
        <v>21</v>
      </c>
      <c r="D35" s="37"/>
      <c r="E35" s="9"/>
      <c r="F35" s="9"/>
      <c r="G35" s="9"/>
    </row>
    <row r="36" spans="1:7" ht="38.25">
      <c r="A36" s="1">
        <v>25</v>
      </c>
      <c r="B36" s="1" t="s">
        <v>41</v>
      </c>
      <c r="C36" s="24" t="s">
        <v>66</v>
      </c>
      <c r="D36" s="1" t="s">
        <v>42</v>
      </c>
      <c r="E36" s="9">
        <v>2</v>
      </c>
      <c r="F36" s="9"/>
      <c r="G36" s="9"/>
    </row>
    <row r="37" spans="1:7" ht="25.5">
      <c r="A37" s="1">
        <v>26</v>
      </c>
      <c r="B37" s="1" t="s">
        <v>41</v>
      </c>
      <c r="C37" s="24" t="s">
        <v>67</v>
      </c>
      <c r="D37" s="1" t="s">
        <v>43</v>
      </c>
      <c r="E37" s="9">
        <v>1</v>
      </c>
      <c r="F37" s="9"/>
      <c r="G37" s="9"/>
    </row>
    <row r="38" spans="1:7" ht="25.5">
      <c r="A38" s="1">
        <v>27</v>
      </c>
      <c r="B38" s="1" t="s">
        <v>41</v>
      </c>
      <c r="C38" s="24" t="s">
        <v>73</v>
      </c>
      <c r="D38" s="1" t="s">
        <v>43</v>
      </c>
      <c r="E38" s="9">
        <v>2</v>
      </c>
      <c r="F38" s="9"/>
      <c r="G38" s="9"/>
    </row>
    <row r="39" spans="1:7" ht="54.75" customHeight="1">
      <c r="A39" s="1">
        <v>28</v>
      </c>
      <c r="B39" s="1" t="s">
        <v>41</v>
      </c>
      <c r="C39" s="24" t="s">
        <v>70</v>
      </c>
      <c r="D39" s="1" t="s">
        <v>42</v>
      </c>
      <c r="E39" s="9">
        <v>1</v>
      </c>
      <c r="F39" s="9"/>
      <c r="G39" s="9"/>
    </row>
    <row r="40" spans="1:7" ht="17.25" customHeight="1">
      <c r="A40" s="42" t="s">
        <v>26</v>
      </c>
      <c r="B40" s="43"/>
      <c r="C40" s="43"/>
      <c r="D40" s="43"/>
      <c r="E40" s="43"/>
      <c r="F40" s="44"/>
      <c r="G40" s="12"/>
    </row>
    <row r="41" spans="1:7" ht="12.75" customHeight="1">
      <c r="A41" s="42" t="s">
        <v>44</v>
      </c>
      <c r="B41" s="43"/>
      <c r="C41" s="43"/>
      <c r="D41" s="43"/>
      <c r="E41" s="43"/>
      <c r="F41" s="44"/>
      <c r="G41" s="11"/>
    </row>
    <row r="42" spans="1:7" ht="12.75">
      <c r="A42" s="42" t="s">
        <v>27</v>
      </c>
      <c r="B42" s="43"/>
      <c r="C42" s="43"/>
      <c r="D42" s="43"/>
      <c r="E42" s="43"/>
      <c r="F42" s="44"/>
      <c r="G42" s="12"/>
    </row>
  </sheetData>
  <sheetProtection/>
  <mergeCells count="12">
    <mergeCell ref="A1:G1"/>
    <mergeCell ref="A2:G2"/>
    <mergeCell ref="C14:D14"/>
    <mergeCell ref="C11:D11"/>
    <mergeCell ref="C24:D24"/>
    <mergeCell ref="C20:D20"/>
    <mergeCell ref="A42:F42"/>
    <mergeCell ref="A40:F40"/>
    <mergeCell ref="A41:F41"/>
    <mergeCell ref="C35:D35"/>
    <mergeCell ref="C28:D28"/>
    <mergeCell ref="C32:D32"/>
  </mergeCells>
  <printOptions/>
  <pageMargins left="0.7874015748031497" right="0.7874015748031497" top="0.77" bottom="0.7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Michał Klamczyński</cp:lastModifiedBy>
  <cp:lastPrinted>2020-06-09T06:53:38Z</cp:lastPrinted>
  <dcterms:created xsi:type="dcterms:W3CDTF">2006-08-06T11:28:48Z</dcterms:created>
  <dcterms:modified xsi:type="dcterms:W3CDTF">2020-06-09T07:09:25Z</dcterms:modified>
  <cp:category/>
  <cp:version/>
  <cp:contentType/>
  <cp:contentStatus/>
</cp:coreProperties>
</file>